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 all documents\Գրություններ\2024\70. Բյուջետային Հայտ 2024թ\Ուղարկվելիք\"/>
    </mc:Choice>
  </mc:AlternateContent>
  <bookViews>
    <workbookView xWindow="0" yWindow="0" windowWidth="28800" windowHeight="12330"/>
  </bookViews>
  <sheets>
    <sheet name="Պահպանման ծախսեր" sheetId="1" r:id="rId1"/>
  </sheets>
  <externalReferences>
    <externalReference r:id="rId2"/>
    <externalReference r:id="rId3"/>
  </externalReferences>
  <definedNames>
    <definedName name="AgencyCode">#REF!</definedName>
    <definedName name="AgencyName">#REF!</definedName>
    <definedName name="EUR">'[1]Հ7 Ձև1 AMD'!$J$139</definedName>
    <definedName name="Euro">'[2]Հավելված 11-2 AMD'!$G$154</definedName>
    <definedName name="Functional1">#REF!</definedName>
    <definedName name="PANature">#REF!</definedName>
    <definedName name="PAType">#REF!</definedName>
    <definedName name="Performance2">#REF!</definedName>
    <definedName name="PerformanceType">#REF!</definedName>
    <definedName name="USD">'[1]Հ7 Ձև1 AMD'!$J$138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4" i="1" l="1"/>
  <c r="R24" i="1"/>
  <c r="N24" i="1"/>
  <c r="K24" i="1"/>
  <c r="H24" i="1"/>
  <c r="E24" i="1"/>
  <c r="B24" i="1"/>
  <c r="Q24" i="1" s="1"/>
  <c r="O22" i="1"/>
  <c r="O26" i="1" s="1"/>
  <c r="M22" i="1"/>
  <c r="M26" i="1" s="1"/>
  <c r="L22" i="1"/>
  <c r="L26" i="1" s="1"/>
  <c r="I22" i="1"/>
  <c r="I26" i="1" s="1"/>
  <c r="P21" i="1"/>
  <c r="N21" i="1" s="1"/>
  <c r="K21" i="1"/>
  <c r="J21" i="1"/>
  <c r="H21" i="1"/>
  <c r="G21" i="1"/>
  <c r="F21" i="1"/>
  <c r="E21" i="1" s="1"/>
  <c r="D21" i="1"/>
  <c r="B21" i="1"/>
  <c r="Q21" i="1" s="1"/>
  <c r="P20" i="1"/>
  <c r="N20" i="1"/>
  <c r="K20" i="1"/>
  <c r="J20" i="1"/>
  <c r="H20" i="1"/>
  <c r="G20" i="1"/>
  <c r="F20" i="1"/>
  <c r="E20" i="1" s="1"/>
  <c r="D20" i="1"/>
  <c r="C20" i="1"/>
  <c r="R20" i="1" s="1"/>
  <c r="P19" i="1"/>
  <c r="N19" i="1"/>
  <c r="K19" i="1"/>
  <c r="J19" i="1"/>
  <c r="H19" i="1" s="1"/>
  <c r="G19" i="1"/>
  <c r="S19" i="1" s="1"/>
  <c r="F19" i="1"/>
  <c r="D19" i="1"/>
  <c r="C19" i="1"/>
  <c r="R19" i="1" s="1"/>
  <c r="P18" i="1"/>
  <c r="K18" i="1"/>
  <c r="J18" i="1"/>
  <c r="H18" i="1" s="1"/>
  <c r="G18" i="1"/>
  <c r="F18" i="1"/>
  <c r="E18" i="1"/>
  <c r="D18" i="1"/>
  <c r="B18" i="1" s="1"/>
  <c r="C18" i="1"/>
  <c r="R18" i="1" s="1"/>
  <c r="P17" i="1"/>
  <c r="N17" i="1" s="1"/>
  <c r="K17" i="1"/>
  <c r="J17" i="1"/>
  <c r="H17" i="1" s="1"/>
  <c r="G17" i="1"/>
  <c r="F17" i="1"/>
  <c r="D17" i="1"/>
  <c r="S17" i="1" s="1"/>
  <c r="C17" i="1"/>
  <c r="B17" i="1" s="1"/>
  <c r="P16" i="1"/>
  <c r="N16" i="1" s="1"/>
  <c r="K16" i="1"/>
  <c r="J16" i="1"/>
  <c r="H16" i="1" s="1"/>
  <c r="G16" i="1"/>
  <c r="E16" i="1" s="1"/>
  <c r="F16" i="1"/>
  <c r="D16" i="1"/>
  <c r="S16" i="1" s="1"/>
  <c r="C16" i="1"/>
  <c r="R16" i="1" s="1"/>
  <c r="P15" i="1"/>
  <c r="N15" i="1"/>
  <c r="K15" i="1"/>
  <c r="J15" i="1"/>
  <c r="H15" i="1"/>
  <c r="G15" i="1"/>
  <c r="F15" i="1"/>
  <c r="R15" i="1" s="1"/>
  <c r="D15" i="1"/>
  <c r="B15" i="1" s="1"/>
  <c r="C15" i="1"/>
  <c r="P14" i="1"/>
  <c r="N14" i="1"/>
  <c r="K14" i="1"/>
  <c r="J14" i="1"/>
  <c r="H14" i="1" s="1"/>
  <c r="G14" i="1"/>
  <c r="F14" i="1"/>
  <c r="E14" i="1" s="1"/>
  <c r="B14" i="1"/>
  <c r="P13" i="1"/>
  <c r="N13" i="1"/>
  <c r="K13" i="1"/>
  <c r="J13" i="1"/>
  <c r="H13" i="1"/>
  <c r="G13" i="1"/>
  <c r="F13" i="1"/>
  <c r="E13" i="1" s="1"/>
  <c r="D13" i="1"/>
  <c r="S13" i="1" s="1"/>
  <c r="C13" i="1"/>
  <c r="R13" i="1" s="1"/>
  <c r="P12" i="1"/>
  <c r="N12" i="1" s="1"/>
  <c r="K12" i="1"/>
  <c r="J12" i="1"/>
  <c r="H12" i="1" s="1"/>
  <c r="G12" i="1"/>
  <c r="S12" i="1" s="1"/>
  <c r="F12" i="1"/>
  <c r="E12" i="1" s="1"/>
  <c r="B12" i="1"/>
  <c r="P11" i="1"/>
  <c r="S11" i="1" s="1"/>
  <c r="N11" i="1"/>
  <c r="K11" i="1"/>
  <c r="J11" i="1"/>
  <c r="H11" i="1" s="1"/>
  <c r="G11" i="1"/>
  <c r="F11" i="1"/>
  <c r="D11" i="1"/>
  <c r="C11" i="1"/>
  <c r="R11" i="1" s="1"/>
  <c r="P10" i="1"/>
  <c r="K10" i="1"/>
  <c r="J10" i="1"/>
  <c r="H10" i="1"/>
  <c r="G10" i="1"/>
  <c r="F10" i="1"/>
  <c r="E10" i="1" s="1"/>
  <c r="D10" i="1"/>
  <c r="B10" i="1" s="1"/>
  <c r="C10" i="1"/>
  <c r="R10" i="1" s="1"/>
  <c r="P9" i="1"/>
  <c r="N9" i="1"/>
  <c r="K9" i="1"/>
  <c r="J9" i="1"/>
  <c r="H9" i="1"/>
  <c r="G9" i="1"/>
  <c r="E9" i="1" s="1"/>
  <c r="F9" i="1"/>
  <c r="D9" i="1"/>
  <c r="C9" i="1"/>
  <c r="B9" i="1" s="1"/>
  <c r="Q9" i="1" s="1"/>
  <c r="P8" i="1"/>
  <c r="N8" i="1" s="1"/>
  <c r="K8" i="1"/>
  <c r="J8" i="1"/>
  <c r="H8" i="1" s="1"/>
  <c r="G8" i="1"/>
  <c r="F8" i="1"/>
  <c r="E8" i="1"/>
  <c r="D8" i="1"/>
  <c r="S8" i="1" s="1"/>
  <c r="C8" i="1"/>
  <c r="R8" i="1" s="1"/>
  <c r="P7" i="1"/>
  <c r="N7" i="1"/>
  <c r="K7" i="1"/>
  <c r="J7" i="1"/>
  <c r="H7" i="1"/>
  <c r="G7" i="1"/>
  <c r="F7" i="1"/>
  <c r="D7" i="1"/>
  <c r="C7" i="1"/>
  <c r="B7" i="1"/>
  <c r="P6" i="1"/>
  <c r="N6" i="1" s="1"/>
  <c r="K6" i="1"/>
  <c r="J6" i="1"/>
  <c r="H6" i="1" s="1"/>
  <c r="G6" i="1"/>
  <c r="F6" i="1"/>
  <c r="E6" i="1" s="1"/>
  <c r="D6" i="1"/>
  <c r="C6" i="1"/>
  <c r="R5" i="1"/>
  <c r="P5" i="1"/>
  <c r="S5" i="1" s="1"/>
  <c r="K5" i="1"/>
  <c r="J5" i="1"/>
  <c r="H5" i="1" s="1"/>
  <c r="E5" i="1"/>
  <c r="B5" i="1"/>
  <c r="P4" i="1"/>
  <c r="N4" i="1" s="1"/>
  <c r="K4" i="1"/>
  <c r="J4" i="1"/>
  <c r="H4" i="1"/>
  <c r="E4" i="1"/>
  <c r="D4" i="1"/>
  <c r="S4" i="1" s="1"/>
  <c r="C4" i="1"/>
  <c r="R4" i="1" s="1"/>
  <c r="P3" i="1"/>
  <c r="N3" i="1"/>
  <c r="M3" i="1"/>
  <c r="K3" i="1"/>
  <c r="K22" i="1" s="1"/>
  <c r="J3" i="1"/>
  <c r="G3" i="1"/>
  <c r="F3" i="1"/>
  <c r="E3" i="1"/>
  <c r="D3" i="1"/>
  <c r="S3" i="1" s="1"/>
  <c r="C3" i="1"/>
  <c r="C22" i="1" s="1"/>
  <c r="N5" i="1" l="1"/>
  <c r="E17" i="1"/>
  <c r="R6" i="1"/>
  <c r="S6" i="1"/>
  <c r="S22" i="1" s="1"/>
  <c r="R7" i="1"/>
  <c r="S10" i="1"/>
  <c r="Q12" i="1"/>
  <c r="G22" i="1"/>
  <c r="G26" i="1" s="1"/>
  <c r="J22" i="1"/>
  <c r="J26" i="1" s="1"/>
  <c r="S7" i="1"/>
  <c r="R9" i="1"/>
  <c r="S21" i="1"/>
  <c r="S9" i="1"/>
  <c r="S15" i="1"/>
  <c r="S18" i="1"/>
  <c r="S20" i="1"/>
  <c r="Q5" i="1"/>
  <c r="R17" i="1"/>
  <c r="E11" i="1"/>
  <c r="Q14" i="1"/>
  <c r="B3" i="1"/>
  <c r="P22" i="1"/>
  <c r="P26" i="1" s="1"/>
  <c r="B4" i="1"/>
  <c r="Q4" i="1" s="1"/>
  <c r="S14" i="1"/>
  <c r="E19" i="1"/>
  <c r="Q17" i="1"/>
  <c r="Q15" i="1"/>
  <c r="K26" i="1"/>
  <c r="C26" i="1"/>
  <c r="H3" i="1"/>
  <c r="H22" i="1" s="1"/>
  <c r="E7" i="1"/>
  <c r="N10" i="1"/>
  <c r="Q10" i="1" s="1"/>
  <c r="E15" i="1"/>
  <c r="N18" i="1"/>
  <c r="Q18" i="1" s="1"/>
  <c r="D22" i="1"/>
  <c r="F22" i="1"/>
  <c r="B11" i="1"/>
  <c r="R12" i="1"/>
  <c r="B19" i="1"/>
  <c r="Q19" i="1" s="1"/>
  <c r="R3" i="1"/>
  <c r="B6" i="1"/>
  <c r="Q6" i="1" s="1"/>
  <c r="B13" i="1"/>
  <c r="Q13" i="1" s="1"/>
  <c r="R14" i="1"/>
  <c r="B20" i="1"/>
  <c r="Q20" i="1" s="1"/>
  <c r="R21" i="1"/>
  <c r="B8" i="1"/>
  <c r="Q8" i="1" s="1"/>
  <c r="B16" i="1"/>
  <c r="Q16" i="1" s="1"/>
  <c r="Q11" i="1" l="1"/>
  <c r="D26" i="1"/>
  <c r="E22" i="1"/>
  <c r="B22" i="1"/>
  <c r="N22" i="1"/>
  <c r="H26" i="1"/>
  <c r="Q7" i="1"/>
  <c r="R22" i="1"/>
  <c r="Q3" i="1"/>
  <c r="Q22" i="1" s="1"/>
  <c r="F26" i="1"/>
  <c r="S26" i="1"/>
  <c r="R26" i="1" l="1"/>
  <c r="B26" i="1"/>
  <c r="E26" i="1"/>
  <c r="Q26" i="1"/>
  <c r="N26" i="1"/>
</calcChain>
</file>

<file path=xl/sharedStrings.xml><?xml version="1.0" encoding="utf-8"?>
<sst xmlns="http://schemas.openxmlformats.org/spreadsheetml/2006/main" count="28" uniqueCount="28">
  <si>
    <t>ԸՆԴԱՄԵՆԸ</t>
  </si>
  <si>
    <t xml:space="preserve"> Աշխատողների աշխատավարձեր և հավելավճարներ 4111</t>
  </si>
  <si>
    <t>Էներգետիկ ծառայություններ 4212</t>
  </si>
  <si>
    <t>Կոմունալ ծառայություններ 4213</t>
  </si>
  <si>
    <t>Կապի ծառայություններ 4214</t>
  </si>
  <si>
    <t>Ապահովագրական ծախսեր 4215</t>
  </si>
  <si>
    <t>Գույքի և սարքավորումների վարձակալություն 4216</t>
  </si>
  <si>
    <t xml:space="preserve"> Ներքին գործուղումներ 4221</t>
  </si>
  <si>
    <t>Արտասահմանյան գործուղումների գծով ծախսեր 4222</t>
  </si>
  <si>
    <t xml:space="preserve"> Համակարգչային ծառայություններ 4232</t>
  </si>
  <si>
    <t>Աշխատակազմի մասնագիտական զարգացման ծառայություններ 4233</t>
  </si>
  <si>
    <t xml:space="preserve"> Տեղեկատվական ծառայություններ 4234</t>
  </si>
  <si>
    <t>Կառավարչական ծառայություններ 4235</t>
  </si>
  <si>
    <t>Ներկայացուցչական ծախսեր 4237</t>
  </si>
  <si>
    <t>Շենքերի և կառույցների ընթացիկ նորոգում և պահպանում 4251</t>
  </si>
  <si>
    <t>Մեքենաների և սարքավորումների ընթացիկ նորոգում և պահպանում 4252</t>
  </si>
  <si>
    <t>Գրասենյակային նյութեր և հագուստ 4261</t>
  </si>
  <si>
    <t>Տրանսպորտային նյութեր 4264</t>
  </si>
  <si>
    <t>Կենցաղային և հանրային սննդի նյութեր 4267</t>
  </si>
  <si>
    <t xml:space="preserve"> Հարկեր, պարտադիր վճարներ և տույժեր, որոնք կառավարման տարբեր մակարդակների կողմից կիրառվում են միմյանց նկատմամբ 4822</t>
  </si>
  <si>
    <t>ԸՆԴԱՄԵՆԸ 2025</t>
  </si>
  <si>
    <t>ԸՆԴԱՄԵՆԸ 2024</t>
  </si>
  <si>
    <t>Տարբերություն</t>
  </si>
  <si>
    <t xml:space="preserve"> Եվրասիական զարգացման բանկի աջակցությամբ իրականացվող ոռոգման համակարգերի զարգացման ծրագրի խորհրդատվություն և կառավարում 
1004-11005</t>
  </si>
  <si>
    <t xml:space="preserve"> Ֆրանսիայի Հանրապետության կառավարության աջակցությամբ իրականացվող Վեդու ջրամբարի և որռոգման համակարգի  կառուցման ծրագրի խորհրդատվություն և կառավարում 
1004-11006</t>
  </si>
  <si>
    <t xml:space="preserve"> Գերմանիայի զարգացման վարկերի բանկի աջակցությամբ իրականացվող Ախուրյան գետի ջրային ռեսուրսների ինտեգրացված կառավարում ծրագրի խորհրդատվություն և կառավարում
1004-11007</t>
  </si>
  <si>
    <t xml:space="preserve"> Գերմանիայի զարգացման վարկերի բանկի աջակցությամբ իրականացվող Ախուրյան գետի ջրային ռեսուրսների ինտեգրացված կառավարում փուլ 1 ծրագրով Ջրաձոր գյուղի վերաբնակեցման գործողությունների խորհրդատվություն և կառավարում
 1004-11010</t>
  </si>
  <si>
    <t xml:space="preserve"> Եվրոպական ներդրումային բանկի աջակցությամբ իրականացվող Երևանի ջրամատակարարման բարելավման ծրագիր
 1072-11005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</si>
</sst>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\ _₽_-;\-* #,##0.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i/>
      <sz val="8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9"/>
      <color theme="1"/>
      <name val="GHEA Grapalat"/>
      <family val="3"/>
    </font>
    <font>
      <b/>
      <sz val="10"/>
      <color rgb="FF8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/>
    <xf numFmtId="0" fontId="3" fillId="0" borderId="4" xfId="0" applyFont="1" applyFill="1" applyBorder="1" applyAlignment="1">
      <alignment vertical="center" wrapText="1"/>
    </xf>
    <xf numFmtId="43" fontId="4" fillId="2" borderId="5" xfId="1" applyFont="1" applyFill="1" applyBorder="1" applyAlignment="1">
      <alignment horizontal="center" vertical="center"/>
    </xf>
    <xf numFmtId="164" fontId="4" fillId="0" borderId="5" xfId="1" applyNumberFormat="1" applyFont="1" applyBorder="1" applyAlignment="1">
      <alignment vertical="center"/>
    </xf>
    <xf numFmtId="43" fontId="4" fillId="0" borderId="5" xfId="1" applyFont="1" applyBorder="1" applyAlignment="1">
      <alignment vertical="center"/>
    </xf>
    <xf numFmtId="43" fontId="4" fillId="0" borderId="5" xfId="1" applyFont="1" applyBorder="1"/>
    <xf numFmtId="43" fontId="5" fillId="2" borderId="5" xfId="1" applyFont="1" applyFill="1" applyBorder="1" applyAlignment="1">
      <alignment vertical="center"/>
    </xf>
    <xf numFmtId="43" fontId="5" fillId="0" borderId="5" xfId="1" applyFont="1" applyBorder="1" applyAlignment="1">
      <alignment vertical="center"/>
    </xf>
    <xf numFmtId="43" fontId="5" fillId="0" borderId="6" xfId="1" applyFont="1" applyBorder="1" applyAlignment="1">
      <alignment vertical="center"/>
    </xf>
    <xf numFmtId="43" fontId="0" fillId="0" borderId="0" xfId="0" applyNumberFormat="1"/>
    <xf numFmtId="0" fontId="0" fillId="0" borderId="5" xfId="0" applyBorder="1"/>
    <xf numFmtId="0" fontId="0" fillId="0" borderId="5" xfId="0" applyBorder="1" applyAlignment="1">
      <alignment vertical="center"/>
    </xf>
    <xf numFmtId="43" fontId="5" fillId="0" borderId="5" xfId="1" applyFont="1" applyFill="1" applyBorder="1" applyAlignment="1">
      <alignment vertical="center"/>
    </xf>
    <xf numFmtId="43" fontId="5" fillId="0" borderId="6" xfId="1" applyFont="1" applyFill="1" applyBorder="1" applyAlignment="1">
      <alignment vertical="center"/>
    </xf>
    <xf numFmtId="164" fontId="4" fillId="0" borderId="5" xfId="1" applyNumberFormat="1" applyFont="1" applyFill="1" applyBorder="1" applyAlignment="1">
      <alignment vertical="center"/>
    </xf>
    <xf numFmtId="43" fontId="4" fillId="0" borderId="5" xfId="1" applyFont="1" applyFill="1" applyBorder="1" applyAlignment="1">
      <alignment vertical="center"/>
    </xf>
    <xf numFmtId="43" fontId="4" fillId="0" borderId="5" xfId="1" applyFont="1" applyFill="1" applyBorder="1"/>
    <xf numFmtId="0" fontId="0" fillId="0" borderId="5" xfId="0" applyFill="1" applyBorder="1"/>
    <xf numFmtId="0" fontId="6" fillId="3" borderId="7" xfId="0" applyFont="1" applyFill="1" applyBorder="1" applyAlignment="1">
      <alignment vertical="center" wrapText="1"/>
    </xf>
    <xf numFmtId="43" fontId="5" fillId="3" borderId="8" xfId="1" applyFont="1" applyFill="1" applyBorder="1" applyAlignment="1">
      <alignment vertical="center"/>
    </xf>
    <xf numFmtId="43" fontId="5" fillId="3" borderId="9" xfId="1" applyFont="1" applyFill="1" applyBorder="1" applyAlignment="1">
      <alignment vertical="center"/>
    </xf>
    <xf numFmtId="43" fontId="7" fillId="3" borderId="8" xfId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330;&#1397;&#1400;&#1410;&#1403;&#1381;&#1407;&#1377;&#1397;&#1387;&#1398;%20&#1392;&#1377;&#1397;&#1407;%20&#1344;&#1377;&#1406;&#1381;&#1388;&#1406;&#1377;&#1390;&#1398;&#1381;&#1408;%203-10%2003.03.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all%20documents/&#1331;&#1408;&#1400;&#1410;&#1385;&#1397;&#1400;&#1410;&#1398;&#1398;&#1381;&#1408;/2023/15.%20&#1348;&#1338;&#1342;&#1342;%202024-2026&#1385;&#1385;.%20&#1414;&#1387;&#1398;&#1377;&#1398;&#1405;&#1377;&#1406;&#1400;&#1408;&#1396;&#1377;&#1398;%20&#1392;&#1377;&#1397;&#1407;/&#1344;&#1359;&#1334;&#1344;%20&#1355;&#1359;%20&#1342;&#1339;&#1348;%20&#1330;&#1397;&#1400;&#1410;&#1403;&#1381;&#1407;&#1377;&#1397;&#1387;&#1398;%20&#1414;&#1387;&#1398;&#1377;&#1398;&#1405;&#1377;&#1406;&#1400;&#1408;&#1396;&#1377;&#1398;%20&#1392;&#1377;&#1397;&#1407;%202023&#138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3 Մաս 1 և 2"/>
      <sheetName val="Հ3 Մաս 3"/>
      <sheetName val="Հ3 Մաս 4"/>
      <sheetName val="Հավելված N5"/>
      <sheetName val="Հավելված N5 (2)"/>
      <sheetName val="Հ4"/>
      <sheetName val="Հ5"/>
      <sheetName val="Հ6"/>
      <sheetName val="Հ7 Ձև1 AMD"/>
      <sheetName val="Mastara"/>
      <sheetName val="Mastara 10.05.2023"/>
      <sheetName val="Mastara revised"/>
      <sheetName val="Հ7 Ձև1-ծրագրի արժույթով"/>
      <sheetName val="Vedi project"/>
      <sheetName val="Kaps Project"/>
      <sheetName val="CIP II (2)"/>
      <sheetName val="EDB"/>
      <sheetName val="YWIP for me"/>
      <sheetName val="Պահպանման ծախսեր"/>
      <sheetName val="Հ7 Ձև2"/>
      <sheetName val="Հ8"/>
      <sheetName val="Հ9"/>
      <sheetName val="Հ10"/>
      <sheetName val="Լրացման պահանջնե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38">
          <cell r="J138">
            <v>403.88</v>
          </cell>
        </row>
        <row r="139">
          <cell r="J139">
            <v>435.91</v>
          </cell>
        </row>
      </sheetData>
      <sheetData sheetId="9"/>
      <sheetData sheetId="10"/>
      <sheetData sheetId="11"/>
      <sheetData sheetId="12">
        <row r="9">
          <cell r="BK9">
            <v>64725.347399999999</v>
          </cell>
          <cell r="BL9">
            <v>112904.6526</v>
          </cell>
        </row>
        <row r="10">
          <cell r="BK10">
            <v>576.66666666666674</v>
          </cell>
          <cell r="BL10">
            <v>115.33333333333336</v>
          </cell>
        </row>
        <row r="12">
          <cell r="BK12">
            <v>285</v>
          </cell>
          <cell r="BL12">
            <v>399</v>
          </cell>
        </row>
        <row r="13">
          <cell r="BK13">
            <v>0</v>
          </cell>
          <cell r="BL13">
            <v>0</v>
          </cell>
        </row>
        <row r="14">
          <cell r="BK14">
            <v>0</v>
          </cell>
          <cell r="BL14">
            <v>0</v>
          </cell>
        </row>
        <row r="15">
          <cell r="BK15">
            <v>720</v>
          </cell>
          <cell r="BL15">
            <v>0</v>
          </cell>
        </row>
        <row r="16">
          <cell r="BK16">
            <v>0</v>
          </cell>
          <cell r="BL16">
            <v>0</v>
          </cell>
        </row>
        <row r="19">
          <cell r="BK19">
            <v>0</v>
          </cell>
          <cell r="BL19">
            <v>0</v>
          </cell>
        </row>
        <row r="21">
          <cell r="BK21">
            <v>600</v>
          </cell>
          <cell r="BL21">
            <v>120</v>
          </cell>
        </row>
        <row r="22">
          <cell r="BK22">
            <v>0</v>
          </cell>
          <cell r="BL22">
            <v>0</v>
          </cell>
        </row>
        <row r="23">
          <cell r="BK23">
            <v>500</v>
          </cell>
          <cell r="BL23">
            <v>100</v>
          </cell>
        </row>
        <row r="24">
          <cell r="BK24">
            <v>220</v>
          </cell>
          <cell r="BL24">
            <v>845</v>
          </cell>
        </row>
        <row r="25">
          <cell r="BK25">
            <v>1386</v>
          </cell>
          <cell r="BL25">
            <v>277.2</v>
          </cell>
        </row>
        <row r="26">
          <cell r="BK26">
            <v>124.8</v>
          </cell>
          <cell r="BL26">
            <v>25</v>
          </cell>
        </row>
        <row r="27">
          <cell r="BL27">
            <v>150</v>
          </cell>
        </row>
        <row r="82">
          <cell r="BL82">
            <v>124530</v>
          </cell>
        </row>
        <row r="83">
          <cell r="BL83">
            <v>2000</v>
          </cell>
        </row>
        <row r="84">
          <cell r="BL84">
            <v>0</v>
          </cell>
        </row>
        <row r="85">
          <cell r="BL85">
            <v>1728</v>
          </cell>
        </row>
        <row r="86">
          <cell r="BL86">
            <v>8160</v>
          </cell>
        </row>
        <row r="87">
          <cell r="BL87">
            <v>0</v>
          </cell>
        </row>
        <row r="88">
          <cell r="BL88">
            <v>2220</v>
          </cell>
        </row>
        <row r="89">
          <cell r="BL89">
            <v>0</v>
          </cell>
        </row>
        <row r="90">
          <cell r="BL90">
            <v>1200</v>
          </cell>
        </row>
        <row r="91">
          <cell r="BL91">
            <v>600</v>
          </cell>
        </row>
        <row r="92">
          <cell r="BL92">
            <v>300</v>
          </cell>
        </row>
        <row r="94">
          <cell r="BL94">
            <v>1000</v>
          </cell>
        </row>
        <row r="96">
          <cell r="BL96">
            <v>1200</v>
          </cell>
        </row>
        <row r="97">
          <cell r="BL97">
            <v>3700</v>
          </cell>
        </row>
        <row r="98">
          <cell r="BL98">
            <v>1100</v>
          </cell>
        </row>
        <row r="99">
          <cell r="BL99">
            <v>4000</v>
          </cell>
        </row>
        <row r="100">
          <cell r="BL100">
            <v>800</v>
          </cell>
        </row>
        <row r="101">
          <cell r="BL101">
            <v>1000</v>
          </cell>
        </row>
        <row r="122">
          <cell r="BL122">
            <v>40350</v>
          </cell>
        </row>
        <row r="140">
          <cell r="BL140">
            <v>151470</v>
          </cell>
        </row>
        <row r="141">
          <cell r="BL141">
            <v>1719.8</v>
          </cell>
        </row>
        <row r="142">
          <cell r="BL142">
            <v>157</v>
          </cell>
        </row>
        <row r="143">
          <cell r="BL143">
            <v>1212</v>
          </cell>
        </row>
        <row r="144">
          <cell r="BL144">
            <v>1500</v>
          </cell>
        </row>
        <row r="145">
          <cell r="BL145">
            <v>0</v>
          </cell>
        </row>
        <row r="146">
          <cell r="BL146">
            <v>1780</v>
          </cell>
        </row>
        <row r="149">
          <cell r="BL149">
            <v>600</v>
          </cell>
        </row>
        <row r="150">
          <cell r="BL150">
            <v>396</v>
          </cell>
        </row>
        <row r="151">
          <cell r="BL151">
            <v>700</v>
          </cell>
        </row>
        <row r="152">
          <cell r="BL152">
            <v>1396</v>
          </cell>
        </row>
        <row r="154">
          <cell r="BL154">
            <v>4009</v>
          </cell>
        </row>
        <row r="155">
          <cell r="BL155">
            <v>1225.8</v>
          </cell>
        </row>
        <row r="156">
          <cell r="BL156">
            <v>8404.7999999999993</v>
          </cell>
        </row>
        <row r="157">
          <cell r="BL157">
            <v>1450.2</v>
          </cell>
        </row>
        <row r="158">
          <cell r="BL158">
            <v>1000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վելված N1 աղ. 1"/>
      <sheetName val="Հավելված N1 աղ. 2"/>
      <sheetName val="Հավելված N1 աղ. 3"/>
      <sheetName val="Հավելված N1 աղ. 4"/>
      <sheetName val="Հավելված N2"/>
      <sheetName val="Հավելված 2"/>
      <sheetName val="Հավելված 6 աղ․1"/>
      <sheetName val="Հավելված 6 աղ․ 2"/>
      <sheetName val="Հավելված N3 Մաս 1"/>
      <sheetName val="Հավելված N3 Մաս 3"/>
      <sheetName val="Հավելված N3 Մաս 2"/>
      <sheetName val="Հավելված N3 Մաս 4"/>
      <sheetName val="Հավելված N5 ծրագրային"/>
      <sheetName val="Համեմատական ...-Ն"/>
      <sheetName val="Հավելված N4"/>
      <sheetName val="Հավելված N5"/>
      <sheetName val="Հավելված N 6.1"/>
      <sheetName val="Հավելված 8"/>
      <sheetName val="Հավելված 9  AMD"/>
      <sheetName val="Հավելված 9 "/>
      <sheetName val="Հավելված 9  (2)"/>
      <sheetName val="Հավելված 10 աղ. 1"/>
      <sheetName val=" Հավելված 10 աղ. 2"/>
      <sheetName val="Հավելված 11-1"/>
      <sheetName val="Հավելված 11-2 USD,Euro"/>
      <sheetName val="Հավելված 11-2 AMD"/>
      <sheetName val="Հավելված N5 1004"/>
      <sheetName val="Հավելված N5 updated"/>
      <sheetName val="Հավելված N3 Մաս 4 (2)"/>
      <sheetName val="Աղյուսակ Ա. (կատարողի բացվածք)"/>
      <sheetName val="YWIP"/>
      <sheetName val="YWIP for VM"/>
      <sheetName val="1004"/>
      <sheetName val="CIP phase II-III"/>
      <sheetName val="CIP phase II-III for V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5">
          <cell r="D125" t="str">
            <v>Ջրամատակարարաման և ջրահեռացման բարելավում</v>
          </cell>
        </row>
      </sheetData>
      <sheetData sheetId="12"/>
      <sheetData sheetId="13"/>
      <sheetData sheetId="14">
        <row r="7">
          <cell r="E7">
            <v>9095910.2688800003</v>
          </cell>
        </row>
      </sheetData>
      <sheetData sheetId="15"/>
      <sheetData sheetId="16"/>
      <sheetData sheetId="17"/>
      <sheetData sheetId="18">
        <row r="194">
          <cell r="S194">
            <v>31004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153">
          <cell r="G153">
            <v>483.38</v>
          </cell>
        </row>
        <row r="154">
          <cell r="G154">
            <v>544.29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abSelected="1" zoomScaleNormal="100" workbookViewId="0">
      <selection activeCell="Q8" sqref="Q8"/>
    </sheetView>
  </sheetViews>
  <sheetFormatPr defaultRowHeight="15" outlineLevelRow="1" x14ac:dyDescent="0.25"/>
  <cols>
    <col min="1" max="1" width="26.42578125" customWidth="1"/>
    <col min="2" max="2" width="15.42578125" customWidth="1"/>
    <col min="3" max="4" width="15.140625" style="3" customWidth="1"/>
    <col min="5" max="5" width="13.7109375" customWidth="1"/>
    <col min="6" max="7" width="16" style="3" customWidth="1"/>
    <col min="8" max="8" width="15.140625" customWidth="1"/>
    <col min="9" max="9" width="8.5703125" customWidth="1"/>
    <col min="10" max="10" width="19.85546875" style="3" customWidth="1"/>
    <col min="11" max="11" width="13.85546875" customWidth="1"/>
    <col min="12" max="12" width="11.85546875" customWidth="1"/>
    <col min="13" max="13" width="14.7109375" style="3" customWidth="1"/>
    <col min="14" max="14" width="14.7109375" customWidth="1"/>
    <col min="15" max="15" width="8" customWidth="1"/>
    <col min="16" max="16" width="15" style="3" customWidth="1"/>
    <col min="17" max="17" width="15" customWidth="1"/>
    <col min="18" max="18" width="16.140625" customWidth="1"/>
    <col min="19" max="19" width="16.28515625" customWidth="1"/>
    <col min="21" max="21" width="12.28515625" bestFit="1" customWidth="1"/>
  </cols>
  <sheetData>
    <row r="1" spans="1:21" ht="17.25" thickBot="1" x14ac:dyDescent="0.35">
      <c r="B1" s="1"/>
      <c r="C1" s="2"/>
      <c r="D1" s="2"/>
    </row>
    <row r="2" spans="1:21" ht="168.75" customHeight="1" x14ac:dyDescent="0.25">
      <c r="A2" s="4"/>
      <c r="B2" s="28" t="s">
        <v>23</v>
      </c>
      <c r="C2" s="28"/>
      <c r="D2" s="28"/>
      <c r="E2" s="28" t="s">
        <v>24</v>
      </c>
      <c r="F2" s="28"/>
      <c r="G2" s="28"/>
      <c r="H2" s="28" t="s">
        <v>25</v>
      </c>
      <c r="I2" s="28"/>
      <c r="J2" s="28"/>
      <c r="K2" s="28" t="s">
        <v>26</v>
      </c>
      <c r="L2" s="28"/>
      <c r="M2" s="28"/>
      <c r="N2" s="28" t="s">
        <v>27</v>
      </c>
      <c r="O2" s="28"/>
      <c r="P2" s="28"/>
      <c r="Q2" s="26" t="s">
        <v>0</v>
      </c>
      <c r="R2" s="26"/>
      <c r="S2" s="27"/>
    </row>
    <row r="3" spans="1:21" ht="27" customHeight="1" x14ac:dyDescent="0.25">
      <c r="A3" s="5" t="s">
        <v>1</v>
      </c>
      <c r="B3" s="6">
        <f>+C3+D3</f>
        <v>177630</v>
      </c>
      <c r="C3" s="7">
        <f>+'[1]Հ7 Ձև1-ծրագրի արժույթով'!BK9</f>
        <v>64725.347399999999</v>
      </c>
      <c r="D3" s="7">
        <f>+'[1]Հ7 Ձև1-ծրագրի արժույթով'!BL9</f>
        <v>112904.6526</v>
      </c>
      <c r="E3" s="6">
        <f>+F3+G3</f>
        <v>0</v>
      </c>
      <c r="F3" s="8">
        <f>+'[1]Հ7 Ձև1-ծրագրի արժույթով'!BK43</f>
        <v>0</v>
      </c>
      <c r="G3" s="8">
        <f>+'[1]Հ7 Ձև1-ծրագրի արժույթով'!BL43</f>
        <v>0</v>
      </c>
      <c r="H3" s="6">
        <f>+I3+J3</f>
        <v>124530</v>
      </c>
      <c r="I3" s="9"/>
      <c r="J3" s="8">
        <f>+'[1]Հ7 Ձև1-ծրագրի արժույթով'!BL82</f>
        <v>124530</v>
      </c>
      <c r="K3" s="6">
        <f>+L3+M3</f>
        <v>40350</v>
      </c>
      <c r="L3" s="9">
        <v>0</v>
      </c>
      <c r="M3" s="8">
        <f>+'[1]Հ7 Ձև1-ծրագրի արժույթով'!BL122</f>
        <v>40350</v>
      </c>
      <c r="N3" s="6">
        <f>+O3+P3</f>
        <v>151470</v>
      </c>
      <c r="O3" s="9">
        <v>0</v>
      </c>
      <c r="P3" s="8">
        <f>+'[1]Հ7 Ձև1-ծրագրի արժույթով'!BL140</f>
        <v>151470</v>
      </c>
      <c r="Q3" s="10">
        <f>+B3+E3+H3+K3+N3</f>
        <v>493980</v>
      </c>
      <c r="R3" s="11">
        <f t="shared" ref="R3:S18" si="0">+C3+F3+I3+L3+O3</f>
        <v>64725.347399999999</v>
      </c>
      <c r="S3" s="12">
        <f t="shared" si="0"/>
        <v>429254.65260000003</v>
      </c>
      <c r="U3" s="13"/>
    </row>
    <row r="4" spans="1:21" ht="27" customHeight="1" x14ac:dyDescent="0.25">
      <c r="A4" s="5" t="s">
        <v>2</v>
      </c>
      <c r="B4" s="6">
        <f t="shared" ref="B4:B21" si="1">+C4+D4</f>
        <v>692.00000000000011</v>
      </c>
      <c r="C4" s="7">
        <f>+'[1]Հ7 Ձև1-ծրագրի արժույթով'!BK10</f>
        <v>576.66666666666674</v>
      </c>
      <c r="D4" s="7">
        <f>+'[1]Հ7 Ձև1-ծրագրի արժույթով'!BL10</f>
        <v>115.33333333333336</v>
      </c>
      <c r="E4" s="6">
        <f t="shared" ref="E4:E21" si="2">+F4+G4</f>
        <v>0</v>
      </c>
      <c r="F4" s="8">
        <v>0</v>
      </c>
      <c r="G4" s="8">
        <v>0</v>
      </c>
      <c r="H4" s="6">
        <f t="shared" ref="H4:H21" si="3">+I4+J4</f>
        <v>2000</v>
      </c>
      <c r="I4" s="9">
        <v>0</v>
      </c>
      <c r="J4" s="8">
        <f>+'[1]Հ7 Ձև1-ծրագրի արժույթով'!BL83</f>
        <v>2000</v>
      </c>
      <c r="K4" s="6">
        <f t="shared" ref="K4:K21" si="4">+L4+M4</f>
        <v>0</v>
      </c>
      <c r="L4" s="9">
        <v>0</v>
      </c>
      <c r="M4" s="8"/>
      <c r="N4" s="6">
        <f t="shared" ref="N4:N21" si="5">+O4+P4</f>
        <v>1719.8</v>
      </c>
      <c r="O4" s="9">
        <v>0</v>
      </c>
      <c r="P4" s="8">
        <f>+'[1]Հ7 Ձև1-ծրագրի արժույթով'!BL141</f>
        <v>1719.8</v>
      </c>
      <c r="Q4" s="10">
        <f t="shared" ref="Q4:S21" si="6">+B4+E4+H4+K4+N4</f>
        <v>4411.8</v>
      </c>
      <c r="R4" s="11">
        <f t="shared" si="0"/>
        <v>576.66666666666674</v>
      </c>
      <c r="S4" s="12">
        <f>+D4+G4+J4+M4+P4</f>
        <v>3835.1333333333332</v>
      </c>
    </row>
    <row r="5" spans="1:21" ht="27" customHeight="1" x14ac:dyDescent="0.25">
      <c r="A5" s="5" t="s">
        <v>3</v>
      </c>
      <c r="B5" s="6">
        <f t="shared" si="1"/>
        <v>0</v>
      </c>
      <c r="C5" s="7">
        <v>0</v>
      </c>
      <c r="D5" s="7">
        <v>0</v>
      </c>
      <c r="E5" s="6">
        <f t="shared" si="2"/>
        <v>0</v>
      </c>
      <c r="F5" s="8">
        <v>0</v>
      </c>
      <c r="G5" s="8">
        <v>0</v>
      </c>
      <c r="H5" s="6">
        <f t="shared" si="3"/>
        <v>0</v>
      </c>
      <c r="I5" s="9">
        <v>0</v>
      </c>
      <c r="J5" s="8">
        <f>+'[1]Հ7 Ձև1-ծրագրի արժույթով'!BL84</f>
        <v>0</v>
      </c>
      <c r="K5" s="6">
        <f t="shared" si="4"/>
        <v>0</v>
      </c>
      <c r="L5" s="14"/>
      <c r="M5" s="15"/>
      <c r="N5" s="6">
        <f t="shared" si="5"/>
        <v>157</v>
      </c>
      <c r="O5" s="9">
        <v>0</v>
      </c>
      <c r="P5" s="8">
        <f>+'[1]Հ7 Ձև1-ծրագրի արժույթով'!BL142</f>
        <v>157</v>
      </c>
      <c r="Q5" s="10">
        <f t="shared" si="6"/>
        <v>157</v>
      </c>
      <c r="R5" s="11">
        <f t="shared" si="0"/>
        <v>0</v>
      </c>
      <c r="S5" s="12">
        <f t="shared" si="0"/>
        <v>157</v>
      </c>
    </row>
    <row r="6" spans="1:21" ht="27" customHeight="1" x14ac:dyDescent="0.25">
      <c r="A6" s="5" t="s">
        <v>4</v>
      </c>
      <c r="B6" s="6">
        <f t="shared" si="1"/>
        <v>684</v>
      </c>
      <c r="C6" s="7">
        <f>+'[1]Հ7 Ձև1-ծրագրի արժույթով'!BK12</f>
        <v>285</v>
      </c>
      <c r="D6" s="7">
        <f>+'[1]Հ7 Ձև1-ծրագրի արժույթով'!BL12</f>
        <v>399</v>
      </c>
      <c r="E6" s="6">
        <f t="shared" si="2"/>
        <v>0</v>
      </c>
      <c r="F6" s="8">
        <f>+'[1]Հ7 Ձև1-ծրագրի արժույթով'!BK46</f>
        <v>0</v>
      </c>
      <c r="G6" s="8">
        <f>+'[1]Հ7 Ձև1-ծրագրի արժույթով'!BL46</f>
        <v>0</v>
      </c>
      <c r="H6" s="6">
        <f t="shared" si="3"/>
        <v>1728</v>
      </c>
      <c r="I6" s="9"/>
      <c r="J6" s="8">
        <f>+'[1]Հ7 Ձև1-ծրագրի արժույթով'!BL85</f>
        <v>1728</v>
      </c>
      <c r="K6" s="6">
        <f t="shared" si="4"/>
        <v>0</v>
      </c>
      <c r="L6" s="14"/>
      <c r="M6" s="15"/>
      <c r="N6" s="6">
        <f t="shared" si="5"/>
        <v>1212</v>
      </c>
      <c r="O6" s="9">
        <v>0</v>
      </c>
      <c r="P6" s="8">
        <f>+'[1]Հ7 Ձև1-ծրագրի արժույթով'!BL143</f>
        <v>1212</v>
      </c>
      <c r="Q6" s="10">
        <f t="shared" si="6"/>
        <v>3624</v>
      </c>
      <c r="R6" s="11">
        <f t="shared" si="0"/>
        <v>285</v>
      </c>
      <c r="S6" s="12">
        <f t="shared" si="0"/>
        <v>3339</v>
      </c>
      <c r="U6" s="13"/>
    </row>
    <row r="7" spans="1:21" ht="27" customHeight="1" x14ac:dyDescent="0.25">
      <c r="A7" s="5" t="s">
        <v>5</v>
      </c>
      <c r="B7" s="6">
        <f t="shared" si="1"/>
        <v>0</v>
      </c>
      <c r="C7" s="7">
        <f>+'[1]Հ7 Ձև1-ծրագրի արժույթով'!BK13</f>
        <v>0</v>
      </c>
      <c r="D7" s="7">
        <f>+'[1]Հ7 Ձև1-ծրագրի արժույթով'!BL13</f>
        <v>0</v>
      </c>
      <c r="E7" s="6">
        <f t="shared" si="2"/>
        <v>0</v>
      </c>
      <c r="F7" s="8">
        <f>+'[1]Հ7 Ձև1-ծրագրի արժույթով'!BK47</f>
        <v>0</v>
      </c>
      <c r="G7" s="8">
        <f>+'[1]Հ7 Ձև1-ծրագրի արժույթով'!BL47</f>
        <v>0</v>
      </c>
      <c r="H7" s="6">
        <f t="shared" si="3"/>
        <v>8160</v>
      </c>
      <c r="I7" s="9"/>
      <c r="J7" s="8">
        <f>+'[1]Հ7 Ձև1-ծրագրի արժույթով'!BL86</f>
        <v>8160</v>
      </c>
      <c r="K7" s="6">
        <f t="shared" si="4"/>
        <v>0</v>
      </c>
      <c r="L7" s="14"/>
      <c r="M7" s="15"/>
      <c r="N7" s="6">
        <f t="shared" si="5"/>
        <v>1500</v>
      </c>
      <c r="O7" s="9">
        <v>0</v>
      </c>
      <c r="P7" s="8">
        <f>+'[1]Հ7 Ձև1-ծրագրի արժույթով'!BL144</f>
        <v>1500</v>
      </c>
      <c r="Q7" s="10">
        <f t="shared" si="6"/>
        <v>9660</v>
      </c>
      <c r="R7" s="11">
        <f t="shared" si="0"/>
        <v>0</v>
      </c>
      <c r="S7" s="12">
        <f t="shared" si="0"/>
        <v>9660</v>
      </c>
      <c r="U7" s="13"/>
    </row>
    <row r="8" spans="1:21" ht="27" customHeight="1" x14ac:dyDescent="0.25">
      <c r="A8" s="5" t="s">
        <v>6</v>
      </c>
      <c r="B8" s="6">
        <f t="shared" si="1"/>
        <v>0</v>
      </c>
      <c r="C8" s="7">
        <f>+'[1]Հ7 Ձև1-ծրագրի արժույթով'!BK14</f>
        <v>0</v>
      </c>
      <c r="D8" s="7">
        <f>+'[1]Հ7 Ձև1-ծրագրի արժույթով'!BL14</f>
        <v>0</v>
      </c>
      <c r="E8" s="6">
        <f t="shared" si="2"/>
        <v>0</v>
      </c>
      <c r="F8" s="8">
        <f>+'[1]Հ7 Ձև1-ծրագրի արժույթով'!BK48</f>
        <v>0</v>
      </c>
      <c r="G8" s="8">
        <f>+'[1]Հ7 Ձև1-ծրագրի արժույթով'!BL48</f>
        <v>0</v>
      </c>
      <c r="H8" s="6">
        <f t="shared" si="3"/>
        <v>0</v>
      </c>
      <c r="I8" s="9"/>
      <c r="J8" s="8">
        <f>+'[1]Հ7 Ձև1-ծրագրի արժույթով'!BL87</f>
        <v>0</v>
      </c>
      <c r="K8" s="6">
        <f t="shared" si="4"/>
        <v>0</v>
      </c>
      <c r="L8" s="14"/>
      <c r="M8" s="15"/>
      <c r="N8" s="6">
        <f t="shared" si="5"/>
        <v>0</v>
      </c>
      <c r="O8" s="9">
        <v>0</v>
      </c>
      <c r="P8" s="8">
        <f>+'[1]Հ7 Ձև1-ծրագրի արժույթով'!BL145</f>
        <v>0</v>
      </c>
      <c r="Q8" s="10">
        <f t="shared" si="6"/>
        <v>0</v>
      </c>
      <c r="R8" s="16">
        <f t="shared" si="0"/>
        <v>0</v>
      </c>
      <c r="S8" s="17">
        <f t="shared" si="0"/>
        <v>0</v>
      </c>
      <c r="U8" s="13"/>
    </row>
    <row r="9" spans="1:21" ht="27" customHeight="1" x14ac:dyDescent="0.25">
      <c r="A9" s="5" t="s">
        <v>7</v>
      </c>
      <c r="B9" s="6">
        <f t="shared" si="1"/>
        <v>720</v>
      </c>
      <c r="C9" s="18">
        <f>+'[1]Հ7 Ձև1-ծրագրի արժույթով'!BK15</f>
        <v>720</v>
      </c>
      <c r="D9" s="18">
        <f>+'[1]Հ7 Ձև1-ծրագրի արժույթով'!BL15</f>
        <v>0</v>
      </c>
      <c r="E9" s="6">
        <f t="shared" si="2"/>
        <v>0</v>
      </c>
      <c r="F9" s="19">
        <f>+'[1]Հ7 Ձև1-ծրագրի արժույթով'!BK49</f>
        <v>0</v>
      </c>
      <c r="G9" s="19">
        <f>+'[1]Հ7 Ձև1-ծրագրի արժույթով'!BL49</f>
        <v>0</v>
      </c>
      <c r="H9" s="6">
        <f t="shared" si="3"/>
        <v>2220</v>
      </c>
      <c r="I9" s="20"/>
      <c r="J9" s="8">
        <f>+'[1]Հ7 Ձև1-ծրագրի արժույթով'!BL88</f>
        <v>2220</v>
      </c>
      <c r="K9" s="6">
        <f t="shared" si="4"/>
        <v>300</v>
      </c>
      <c r="L9" s="21"/>
      <c r="M9" s="19">
        <v>300</v>
      </c>
      <c r="N9" s="6">
        <f t="shared" si="5"/>
        <v>1780</v>
      </c>
      <c r="O9" s="20"/>
      <c r="P9" s="8">
        <f>+'[1]Հ7 Ձև1-ծրագրի արժույթով'!BL146</f>
        <v>1780</v>
      </c>
      <c r="Q9" s="10">
        <f t="shared" si="6"/>
        <v>5020</v>
      </c>
      <c r="R9" s="16">
        <f>+C9+F9+I9+L9+O9</f>
        <v>720</v>
      </c>
      <c r="S9" s="17">
        <f t="shared" si="0"/>
        <v>4300</v>
      </c>
      <c r="U9" s="13"/>
    </row>
    <row r="10" spans="1:21" ht="27" customHeight="1" x14ac:dyDescent="0.25">
      <c r="A10" s="5" t="s">
        <v>8</v>
      </c>
      <c r="B10" s="6">
        <f t="shared" si="1"/>
        <v>0</v>
      </c>
      <c r="C10" s="7">
        <f>+'[1]Հ7 Ձև1-ծրագրի արժույթով'!BK16</f>
        <v>0</v>
      </c>
      <c r="D10" s="7">
        <f>+'[1]Հ7 Ձև1-ծրագրի արժույթով'!BL16</f>
        <v>0</v>
      </c>
      <c r="E10" s="6">
        <f t="shared" si="2"/>
        <v>0</v>
      </c>
      <c r="F10" s="19">
        <f>+'[1]Հ7 Ձև1-ծրագրի արժույթով'!BK50</f>
        <v>0</v>
      </c>
      <c r="G10" s="19">
        <f>+'[1]Հ7 Ձև1-ծրագրի արժույթով'!BL50</f>
        <v>0</v>
      </c>
      <c r="H10" s="6">
        <f t="shared" si="3"/>
        <v>0</v>
      </c>
      <c r="I10" s="9"/>
      <c r="J10" s="8">
        <f>+'[1]Հ7 Ձև1-ծրագրի արժույթով'!BL89</f>
        <v>0</v>
      </c>
      <c r="K10" s="6">
        <f t="shared" si="4"/>
        <v>0</v>
      </c>
      <c r="L10" s="14"/>
      <c r="M10" s="15"/>
      <c r="N10" s="6">
        <f t="shared" si="5"/>
        <v>0</v>
      </c>
      <c r="O10" s="9"/>
      <c r="P10" s="8">
        <f>+'[1]Հ7 Ձև1-ծրագրի արժույթով'!BL147</f>
        <v>0</v>
      </c>
      <c r="Q10" s="10">
        <f t="shared" si="6"/>
        <v>0</v>
      </c>
      <c r="R10" s="16">
        <f t="shared" si="0"/>
        <v>0</v>
      </c>
      <c r="S10" s="17">
        <f t="shared" si="0"/>
        <v>0</v>
      </c>
    </row>
    <row r="11" spans="1:21" ht="27" customHeight="1" x14ac:dyDescent="0.25">
      <c r="A11" s="5" t="s">
        <v>9</v>
      </c>
      <c r="B11" s="6">
        <f t="shared" si="1"/>
        <v>0</v>
      </c>
      <c r="C11" s="7">
        <f>+'[1]Հ7 Ձև1-ծրագրի արժույթով'!BK17</f>
        <v>0</v>
      </c>
      <c r="D11" s="7">
        <f>+'[1]Հ7 Ձև1-ծրագրի արժույթով'!BL17</f>
        <v>0</v>
      </c>
      <c r="E11" s="6">
        <f t="shared" si="2"/>
        <v>0</v>
      </c>
      <c r="F11" s="19">
        <f>+'[1]Հ7 Ձև1-ծրագրի արժույթով'!BK51</f>
        <v>0</v>
      </c>
      <c r="G11" s="19">
        <f>+'[1]Հ7 Ձև1-ծրագրի արժույթով'!BL51</f>
        <v>0</v>
      </c>
      <c r="H11" s="6">
        <f t="shared" si="3"/>
        <v>1200</v>
      </c>
      <c r="I11" s="9"/>
      <c r="J11" s="8">
        <f>+'[1]Հ7 Ձև1-ծրագրի արժույթով'!BL90</f>
        <v>1200</v>
      </c>
      <c r="K11" s="6">
        <f t="shared" si="4"/>
        <v>0</v>
      </c>
      <c r="L11" s="14"/>
      <c r="M11" s="15"/>
      <c r="N11" s="6">
        <f t="shared" si="5"/>
        <v>0</v>
      </c>
      <c r="O11" s="9"/>
      <c r="P11" s="8">
        <f>+'[1]Հ7 Ձև1-ծրագրի արժույթով'!BL148</f>
        <v>0</v>
      </c>
      <c r="Q11" s="10">
        <f t="shared" si="6"/>
        <v>1200</v>
      </c>
      <c r="R11" s="16">
        <f t="shared" si="0"/>
        <v>0</v>
      </c>
      <c r="S11" s="17">
        <f t="shared" si="0"/>
        <v>1200</v>
      </c>
    </row>
    <row r="12" spans="1:21" ht="48.75" customHeight="1" x14ac:dyDescent="0.25">
      <c r="A12" s="5" t="s">
        <v>10</v>
      </c>
      <c r="B12" s="6">
        <f t="shared" si="1"/>
        <v>0</v>
      </c>
      <c r="C12" s="7"/>
      <c r="D12" s="7"/>
      <c r="E12" s="6">
        <f t="shared" si="2"/>
        <v>0</v>
      </c>
      <c r="F12" s="19">
        <f>+'[1]Հ7 Ձև1-ծրագրի արժույթով'!BK52</f>
        <v>0</v>
      </c>
      <c r="G12" s="19">
        <f>+'[1]Հ7 Ձև1-ծրագրի արժույթով'!BL52</f>
        <v>0</v>
      </c>
      <c r="H12" s="6">
        <f t="shared" si="3"/>
        <v>600</v>
      </c>
      <c r="I12" s="9"/>
      <c r="J12" s="8">
        <f>+'[1]Հ7 Ձև1-ծրագրի արժույթով'!BL91</f>
        <v>600</v>
      </c>
      <c r="K12" s="6">
        <f t="shared" si="4"/>
        <v>0</v>
      </c>
      <c r="L12" s="14"/>
      <c r="M12" s="15"/>
      <c r="N12" s="6">
        <f t="shared" si="5"/>
        <v>600</v>
      </c>
      <c r="O12" s="9"/>
      <c r="P12" s="8">
        <f>+'[1]Հ7 Ձև1-ծրագրի արժույթով'!BL149</f>
        <v>600</v>
      </c>
      <c r="Q12" s="10">
        <f t="shared" si="6"/>
        <v>1200</v>
      </c>
      <c r="R12" s="16">
        <f t="shared" si="0"/>
        <v>0</v>
      </c>
      <c r="S12" s="17">
        <f t="shared" si="0"/>
        <v>1200</v>
      </c>
    </row>
    <row r="13" spans="1:21" ht="27" customHeight="1" x14ac:dyDescent="0.25">
      <c r="A13" s="5" t="s">
        <v>11</v>
      </c>
      <c r="B13" s="6">
        <f t="shared" si="1"/>
        <v>0</v>
      </c>
      <c r="C13" s="7">
        <f>+'[1]Հ7 Ձև1-ծրագրի արժույթով'!BK19</f>
        <v>0</v>
      </c>
      <c r="D13" s="7">
        <f>+'[1]Հ7 Ձև1-ծրագրի արժույթով'!BL19</f>
        <v>0</v>
      </c>
      <c r="E13" s="6">
        <f t="shared" si="2"/>
        <v>0</v>
      </c>
      <c r="F13" s="19">
        <f>+'[1]Հ7 Ձև1-ծրագրի արժույթով'!BK53</f>
        <v>0</v>
      </c>
      <c r="G13" s="19">
        <f>+'[1]Հ7 Ձև1-ծրագրի արժույթով'!BL53</f>
        <v>0</v>
      </c>
      <c r="H13" s="6">
        <f t="shared" si="3"/>
        <v>300</v>
      </c>
      <c r="I13" s="9"/>
      <c r="J13" s="8">
        <f>+'[1]Հ7 Ձև1-ծրագրի արժույթով'!BL92</f>
        <v>300</v>
      </c>
      <c r="K13" s="6">
        <f t="shared" si="4"/>
        <v>0</v>
      </c>
      <c r="L13" s="14"/>
      <c r="M13" s="15"/>
      <c r="N13" s="6">
        <f t="shared" si="5"/>
        <v>396</v>
      </c>
      <c r="O13" s="9"/>
      <c r="P13" s="8">
        <f>+'[1]Հ7 Ձև1-ծրագրի արժույթով'!BL150</f>
        <v>396</v>
      </c>
      <c r="Q13" s="10">
        <f t="shared" si="6"/>
        <v>696</v>
      </c>
      <c r="R13" s="16">
        <f t="shared" si="0"/>
        <v>0</v>
      </c>
      <c r="S13" s="17">
        <f t="shared" si="0"/>
        <v>696</v>
      </c>
    </row>
    <row r="14" spans="1:21" ht="27" customHeight="1" x14ac:dyDescent="0.25">
      <c r="A14" s="5" t="s">
        <v>12</v>
      </c>
      <c r="B14" s="6">
        <f t="shared" si="1"/>
        <v>0</v>
      </c>
      <c r="C14" s="7"/>
      <c r="D14" s="7"/>
      <c r="E14" s="6">
        <f t="shared" si="2"/>
        <v>0</v>
      </c>
      <c r="F14" s="19">
        <f>+'[1]Հ7 Ձև1-ծրագրի արժույթով'!BK54</f>
        <v>0</v>
      </c>
      <c r="G14" s="19">
        <f>+'[1]Հ7 Ձև1-ծրագրի արժույթով'!BL54</f>
        <v>0</v>
      </c>
      <c r="H14" s="6">
        <f t="shared" si="3"/>
        <v>0</v>
      </c>
      <c r="I14" s="9"/>
      <c r="J14" s="8">
        <f>+'[1]Հ7 Ձև1-ծրագրի արժույթով'!BL93</f>
        <v>0</v>
      </c>
      <c r="K14" s="6">
        <f t="shared" si="4"/>
        <v>0</v>
      </c>
      <c r="L14" s="14"/>
      <c r="M14" s="15"/>
      <c r="N14" s="6">
        <f t="shared" si="5"/>
        <v>700</v>
      </c>
      <c r="O14" s="9"/>
      <c r="P14" s="8">
        <f>+'[1]Հ7 Ձև1-ծրագրի արժույթով'!BL151</f>
        <v>700</v>
      </c>
      <c r="Q14" s="10">
        <f t="shared" si="6"/>
        <v>700</v>
      </c>
      <c r="R14" s="16">
        <f t="shared" si="0"/>
        <v>0</v>
      </c>
      <c r="S14" s="17">
        <f t="shared" si="0"/>
        <v>700</v>
      </c>
    </row>
    <row r="15" spans="1:21" ht="27" customHeight="1" x14ac:dyDescent="0.25">
      <c r="A15" s="5" t="s">
        <v>13</v>
      </c>
      <c r="B15" s="6">
        <f t="shared" si="1"/>
        <v>720</v>
      </c>
      <c r="C15" s="7">
        <f>+'[1]Հ7 Ձև1-ծրագրի արժույթով'!BK21</f>
        <v>600</v>
      </c>
      <c r="D15" s="7">
        <f>+'[1]Հ7 Ձև1-ծրագրի արժույթով'!BL21</f>
        <v>120</v>
      </c>
      <c r="E15" s="6">
        <f t="shared" si="2"/>
        <v>0</v>
      </c>
      <c r="F15" s="19">
        <f>+'[1]Հ7 Ձև1-ծրագրի արժույթով'!BK55</f>
        <v>0</v>
      </c>
      <c r="G15" s="19">
        <f>+'[1]Հ7 Ձև1-ծրագրի արժույթով'!BL55</f>
        <v>0</v>
      </c>
      <c r="H15" s="6">
        <f t="shared" si="3"/>
        <v>1000</v>
      </c>
      <c r="I15" s="9"/>
      <c r="J15" s="8">
        <f>+'[1]Հ7 Ձև1-ծրագրի արժույթով'!BL94</f>
        <v>1000</v>
      </c>
      <c r="K15" s="6">
        <f t="shared" si="4"/>
        <v>0</v>
      </c>
      <c r="L15" s="14"/>
      <c r="M15" s="15"/>
      <c r="N15" s="6">
        <f t="shared" si="5"/>
        <v>1396</v>
      </c>
      <c r="O15" s="9"/>
      <c r="P15" s="8">
        <f>+'[1]Հ7 Ձև1-ծրագրի արժույթով'!BL152</f>
        <v>1396</v>
      </c>
      <c r="Q15" s="10">
        <f t="shared" si="6"/>
        <v>3116</v>
      </c>
      <c r="R15" s="16">
        <f t="shared" si="0"/>
        <v>600</v>
      </c>
      <c r="S15" s="17">
        <f t="shared" si="0"/>
        <v>2516</v>
      </c>
    </row>
    <row r="16" spans="1:21" ht="27" customHeight="1" x14ac:dyDescent="0.25">
      <c r="A16" s="5" t="s">
        <v>14</v>
      </c>
      <c r="B16" s="6">
        <f t="shared" si="1"/>
        <v>0</v>
      </c>
      <c r="C16" s="7">
        <f>+'[1]Հ7 Ձև1-ծրագրի արժույթով'!BK22</f>
        <v>0</v>
      </c>
      <c r="D16" s="7">
        <f>+'[1]Հ7 Ձև1-ծրագրի արժույթով'!BL22</f>
        <v>0</v>
      </c>
      <c r="E16" s="6">
        <f t="shared" si="2"/>
        <v>0</v>
      </c>
      <c r="F16" s="19">
        <f>+'[1]Հ7 Ձև1-ծրագրի արժույթով'!BK56</f>
        <v>0</v>
      </c>
      <c r="G16" s="19">
        <f>+'[1]Հ7 Ձև1-ծրագրի արժույթով'!BL56</f>
        <v>0</v>
      </c>
      <c r="H16" s="6">
        <f t="shared" si="3"/>
        <v>1200</v>
      </c>
      <c r="I16" s="9"/>
      <c r="J16" s="8">
        <f>+'[1]Հ7 Ձև1-ծրագրի արժույթով'!BL96</f>
        <v>1200</v>
      </c>
      <c r="K16" s="6">
        <f t="shared" si="4"/>
        <v>0</v>
      </c>
      <c r="L16" s="14"/>
      <c r="M16" s="15"/>
      <c r="N16" s="6">
        <f t="shared" si="5"/>
        <v>0</v>
      </c>
      <c r="O16" s="9"/>
      <c r="P16" s="8">
        <f>+'[1]Հ7 Ձև1-ծրագրի արժույթով'!BL153</f>
        <v>0</v>
      </c>
      <c r="Q16" s="10">
        <f t="shared" si="6"/>
        <v>1200</v>
      </c>
      <c r="R16" s="16">
        <f t="shared" si="0"/>
        <v>0</v>
      </c>
      <c r="S16" s="17">
        <f t="shared" si="0"/>
        <v>1200</v>
      </c>
    </row>
    <row r="17" spans="1:21" ht="47.25" customHeight="1" x14ac:dyDescent="0.25">
      <c r="A17" s="5" t="s">
        <v>15</v>
      </c>
      <c r="B17" s="6">
        <f t="shared" si="1"/>
        <v>600</v>
      </c>
      <c r="C17" s="7">
        <f>+'[1]Հ7 Ձև1-ծրագրի արժույթով'!BK23</f>
        <v>500</v>
      </c>
      <c r="D17" s="7">
        <f>+'[1]Հ7 Ձև1-ծրագրի արժույթով'!BL23</f>
        <v>100</v>
      </c>
      <c r="E17" s="6">
        <f t="shared" si="2"/>
        <v>0</v>
      </c>
      <c r="F17" s="8">
        <f>+'[1]Հ7 Ձև1-ծրագրի արժույթով'!BK57</f>
        <v>0</v>
      </c>
      <c r="G17" s="8">
        <f>+'[1]Հ7 Ձև1-ծրագրի արժույթով'!BL57</f>
        <v>0</v>
      </c>
      <c r="H17" s="6">
        <f t="shared" si="3"/>
        <v>3700</v>
      </c>
      <c r="I17" s="9"/>
      <c r="J17" s="8">
        <f>+'[1]Հ7 Ձև1-ծրագրի արժույթով'!BL97</f>
        <v>3700</v>
      </c>
      <c r="K17" s="6">
        <f t="shared" si="4"/>
        <v>0</v>
      </c>
      <c r="L17" s="14"/>
      <c r="M17" s="15"/>
      <c r="N17" s="6">
        <f t="shared" si="5"/>
        <v>4009</v>
      </c>
      <c r="O17" s="9"/>
      <c r="P17" s="8">
        <f>+'[1]Հ7 Ձև1-ծրագրի արժույթով'!BL154</f>
        <v>4009</v>
      </c>
      <c r="Q17" s="10">
        <f t="shared" si="6"/>
        <v>8309</v>
      </c>
      <c r="R17" s="11">
        <f t="shared" si="0"/>
        <v>500</v>
      </c>
      <c r="S17" s="12">
        <f t="shared" si="0"/>
        <v>7809</v>
      </c>
      <c r="U17" s="13"/>
    </row>
    <row r="18" spans="1:21" ht="27" customHeight="1" x14ac:dyDescent="0.25">
      <c r="A18" s="5" t="s">
        <v>16</v>
      </c>
      <c r="B18" s="6">
        <f t="shared" si="1"/>
        <v>1065</v>
      </c>
      <c r="C18" s="7">
        <f>+'[1]Հ7 Ձև1-ծրագրի արժույթով'!BK24</f>
        <v>220</v>
      </c>
      <c r="D18" s="7">
        <f>+'[1]Հ7 Ձև1-ծրագրի արժույթով'!BL24</f>
        <v>845</v>
      </c>
      <c r="E18" s="6">
        <f t="shared" si="2"/>
        <v>0</v>
      </c>
      <c r="F18" s="8">
        <f>+'[1]Հ7 Ձև1-ծրագրի արժույթով'!BK58</f>
        <v>0</v>
      </c>
      <c r="G18" s="8">
        <f>+'[1]Հ7 Ձև1-ծրագրի արժույթով'!BL58</f>
        <v>0</v>
      </c>
      <c r="H18" s="6">
        <f t="shared" si="3"/>
        <v>1100</v>
      </c>
      <c r="I18" s="9"/>
      <c r="J18" s="8">
        <f>+'[1]Հ7 Ձև1-ծրագրի արժույթով'!BL98</f>
        <v>1100</v>
      </c>
      <c r="K18" s="6">
        <f t="shared" si="4"/>
        <v>0</v>
      </c>
      <c r="L18" s="14"/>
      <c r="M18" s="15"/>
      <c r="N18" s="6">
        <f t="shared" si="5"/>
        <v>1225.8</v>
      </c>
      <c r="O18" s="9"/>
      <c r="P18" s="8">
        <f>+'[1]Հ7 Ձև1-ծրագրի արժույթով'!BL155</f>
        <v>1225.8</v>
      </c>
      <c r="Q18" s="10">
        <f t="shared" si="6"/>
        <v>3390.8</v>
      </c>
      <c r="R18" s="11">
        <f t="shared" si="0"/>
        <v>220</v>
      </c>
      <c r="S18" s="12">
        <f t="shared" si="0"/>
        <v>3170.8</v>
      </c>
      <c r="U18" s="13"/>
    </row>
    <row r="19" spans="1:21" ht="27" customHeight="1" x14ac:dyDescent="0.25">
      <c r="A19" s="5" t="s">
        <v>17</v>
      </c>
      <c r="B19" s="6">
        <f t="shared" si="1"/>
        <v>1663.2</v>
      </c>
      <c r="C19" s="7">
        <f>+'[1]Հ7 Ձև1-ծրագրի արժույթով'!BK25</f>
        <v>1386</v>
      </c>
      <c r="D19" s="7">
        <f>+'[1]Հ7 Ձև1-ծրագրի արժույթով'!BL25</f>
        <v>277.2</v>
      </c>
      <c r="E19" s="6">
        <f t="shared" si="2"/>
        <v>0</v>
      </c>
      <c r="F19" s="8">
        <f>+'[1]Հ7 Ձև1-ծրագրի արժույթով'!BK59</f>
        <v>0</v>
      </c>
      <c r="G19" s="8">
        <f>+'[1]Հ7 Ձև1-ծրագրի արժույթով'!BL59</f>
        <v>0</v>
      </c>
      <c r="H19" s="6">
        <f t="shared" si="3"/>
        <v>4000</v>
      </c>
      <c r="I19" s="9"/>
      <c r="J19" s="8">
        <f>+'[1]Հ7 Ձև1-ծրագրի արժույթով'!BL99</f>
        <v>4000</v>
      </c>
      <c r="K19" s="6">
        <f t="shared" si="4"/>
        <v>0</v>
      </c>
      <c r="L19" s="14"/>
      <c r="M19" s="15"/>
      <c r="N19" s="6">
        <f t="shared" si="5"/>
        <v>8404.7999999999993</v>
      </c>
      <c r="O19" s="9"/>
      <c r="P19" s="8">
        <f>+'[1]Հ7 Ձև1-ծրագրի արժույթով'!BL156</f>
        <v>8404.7999999999993</v>
      </c>
      <c r="Q19" s="10">
        <f t="shared" si="6"/>
        <v>14068</v>
      </c>
      <c r="R19" s="11">
        <f t="shared" si="6"/>
        <v>1386</v>
      </c>
      <c r="S19" s="12">
        <f t="shared" si="6"/>
        <v>12682</v>
      </c>
      <c r="U19" s="13"/>
    </row>
    <row r="20" spans="1:21" ht="27" customHeight="1" x14ac:dyDescent="0.25">
      <c r="A20" s="5" t="s">
        <v>18</v>
      </c>
      <c r="B20" s="6">
        <f t="shared" si="1"/>
        <v>149.80000000000001</v>
      </c>
      <c r="C20" s="7">
        <f>+'[1]Հ7 Ձև1-ծրագրի արժույթով'!BK26</f>
        <v>124.8</v>
      </c>
      <c r="D20" s="7">
        <f>+'[1]Հ7 Ձև1-ծրագրի արժույթով'!BL26</f>
        <v>25</v>
      </c>
      <c r="E20" s="6">
        <f t="shared" si="2"/>
        <v>0</v>
      </c>
      <c r="F20" s="8">
        <f>+'[1]Հ7 Ձև1-ծրագրի արժույթով'!BK60</f>
        <v>0</v>
      </c>
      <c r="G20" s="8">
        <f>+'[1]Հ7 Ձև1-ծրագրի արժույթով'!BL60</f>
        <v>0</v>
      </c>
      <c r="H20" s="6">
        <f t="shared" si="3"/>
        <v>800</v>
      </c>
      <c r="I20" s="9"/>
      <c r="J20" s="8">
        <f>+'[1]Հ7 Ձև1-ծրագրի արժույթով'!BL100</f>
        <v>800</v>
      </c>
      <c r="K20" s="6">
        <f t="shared" si="4"/>
        <v>0</v>
      </c>
      <c r="L20" s="14"/>
      <c r="M20" s="15"/>
      <c r="N20" s="6">
        <f t="shared" si="5"/>
        <v>1450.2</v>
      </c>
      <c r="O20" s="9"/>
      <c r="P20" s="8">
        <f>+'[1]Հ7 Ձև1-ծրագրի արժույթով'!BL157</f>
        <v>1450.2</v>
      </c>
      <c r="Q20" s="10">
        <f t="shared" si="6"/>
        <v>2400</v>
      </c>
      <c r="R20" s="11">
        <f t="shared" si="6"/>
        <v>124.8</v>
      </c>
      <c r="S20" s="12">
        <f t="shared" si="6"/>
        <v>2275.1999999999998</v>
      </c>
    </row>
    <row r="21" spans="1:21" ht="71.25" customHeight="1" x14ac:dyDescent="0.25">
      <c r="A21" s="5" t="s">
        <v>19</v>
      </c>
      <c r="B21" s="6">
        <f t="shared" si="1"/>
        <v>150</v>
      </c>
      <c r="C21" s="7">
        <v>0</v>
      </c>
      <c r="D21" s="7">
        <f>+'[1]Հ7 Ձև1-ծրագրի արժույթով'!BL27</f>
        <v>150</v>
      </c>
      <c r="E21" s="6">
        <f t="shared" si="2"/>
        <v>0</v>
      </c>
      <c r="F21" s="8">
        <f>+'[1]Հ7 Ձև1-ծրագրի արժույթով'!BK61</f>
        <v>0</v>
      </c>
      <c r="G21" s="8">
        <f>+'[1]Հ7 Ձև1-ծրագրի արժույթով'!BL61</f>
        <v>0</v>
      </c>
      <c r="H21" s="6">
        <f t="shared" si="3"/>
        <v>1000</v>
      </c>
      <c r="I21" s="8">
        <v>0</v>
      </c>
      <c r="J21" s="8">
        <f>+'[1]Հ7 Ձև1-ծրագրի արժույթով'!BL101</f>
        <v>1000</v>
      </c>
      <c r="K21" s="6">
        <f t="shared" si="4"/>
        <v>0</v>
      </c>
      <c r="L21" s="15"/>
      <c r="M21" s="15"/>
      <c r="N21" s="6">
        <f t="shared" si="5"/>
        <v>1000</v>
      </c>
      <c r="O21" s="8">
        <v>0</v>
      </c>
      <c r="P21" s="8">
        <f>+'[1]Հ7 Ձև1-ծրագրի արժույթով'!BL158</f>
        <v>1000</v>
      </c>
      <c r="Q21" s="10">
        <f t="shared" si="6"/>
        <v>2150</v>
      </c>
      <c r="R21" s="11">
        <f t="shared" si="6"/>
        <v>0</v>
      </c>
      <c r="S21" s="12">
        <f t="shared" si="6"/>
        <v>2150</v>
      </c>
      <c r="U21" s="13"/>
    </row>
    <row r="22" spans="1:21" ht="18.75" customHeight="1" thickBot="1" x14ac:dyDescent="0.3">
      <c r="A22" s="22" t="s">
        <v>20</v>
      </c>
      <c r="B22" s="23">
        <f>+SUM(B3:B21)</f>
        <v>184074</v>
      </c>
      <c r="C22" s="23">
        <f t="shared" ref="C22:P22" si="7">+SUM(C3:C21)</f>
        <v>69137.814066666659</v>
      </c>
      <c r="D22" s="23">
        <f t="shared" si="7"/>
        <v>114936.18593333333</v>
      </c>
      <c r="E22" s="23">
        <f t="shared" si="7"/>
        <v>0</v>
      </c>
      <c r="F22" s="23">
        <f t="shared" si="7"/>
        <v>0</v>
      </c>
      <c r="G22" s="23">
        <f t="shared" si="7"/>
        <v>0</v>
      </c>
      <c r="H22" s="23">
        <f t="shared" si="7"/>
        <v>153538</v>
      </c>
      <c r="I22" s="23">
        <f t="shared" si="7"/>
        <v>0</v>
      </c>
      <c r="J22" s="23">
        <f t="shared" si="7"/>
        <v>153538</v>
      </c>
      <c r="K22" s="23">
        <f t="shared" si="7"/>
        <v>40650</v>
      </c>
      <c r="L22" s="23">
        <f t="shared" si="7"/>
        <v>0</v>
      </c>
      <c r="M22" s="23">
        <f t="shared" si="7"/>
        <v>40650</v>
      </c>
      <c r="N22" s="23">
        <f t="shared" si="7"/>
        <v>177020.59999999998</v>
      </c>
      <c r="O22" s="23">
        <f t="shared" si="7"/>
        <v>0</v>
      </c>
      <c r="P22" s="23">
        <f t="shared" si="7"/>
        <v>177020.59999999998</v>
      </c>
      <c r="Q22" s="23">
        <f>+SUM(Q3:Q21)</f>
        <v>555282.60000000009</v>
      </c>
      <c r="R22" s="23">
        <f>+SUM(R3:R21)</f>
        <v>69137.814066666659</v>
      </c>
      <c r="S22" s="24">
        <f t="shared" ref="S22" si="8">+SUM(S3:S21)</f>
        <v>486144.78593333339</v>
      </c>
    </row>
    <row r="24" spans="1:21" ht="15.75" hidden="1" outlineLevel="1" thickBot="1" x14ac:dyDescent="0.3">
      <c r="A24" s="22" t="s">
        <v>21</v>
      </c>
      <c r="B24" s="23">
        <f>+C24+D24</f>
        <v>187240.7</v>
      </c>
      <c r="C24" s="23">
        <v>146881.20000000001</v>
      </c>
      <c r="D24" s="23">
        <v>40359.5</v>
      </c>
      <c r="E24" s="23">
        <f>+F24+G24</f>
        <v>69426</v>
      </c>
      <c r="F24" s="23">
        <v>54758.399999999994</v>
      </c>
      <c r="G24" s="23">
        <v>14667.599999999999</v>
      </c>
      <c r="H24" s="23">
        <f>+J24+I24</f>
        <v>77122.2</v>
      </c>
      <c r="I24" s="23">
        <v>0</v>
      </c>
      <c r="J24" s="23">
        <v>77122.2</v>
      </c>
      <c r="K24" s="23">
        <f>+L24+M24</f>
        <v>38640</v>
      </c>
      <c r="L24" s="23">
        <v>0</v>
      </c>
      <c r="M24" s="23">
        <v>38640</v>
      </c>
      <c r="N24" s="23">
        <f>+O24+P24</f>
        <v>169564.3</v>
      </c>
      <c r="O24" s="23">
        <v>0</v>
      </c>
      <c r="P24" s="23">
        <v>169564.3</v>
      </c>
      <c r="Q24" s="23">
        <f>+B24+E24+H24+K24+N24</f>
        <v>541993.19999999995</v>
      </c>
      <c r="R24" s="23">
        <f>+C24+F24+I24+L24+O24</f>
        <v>201639.6</v>
      </c>
      <c r="S24" s="24">
        <f t="shared" ref="S24" si="9">+D24+G24+J24+M24+P24</f>
        <v>340353.6</v>
      </c>
    </row>
    <row r="25" spans="1:21" hidden="1" outlineLevel="1" x14ac:dyDescent="0.25"/>
    <row r="26" spans="1:21" ht="15.75" hidden="1" outlineLevel="1" thickBot="1" x14ac:dyDescent="0.3">
      <c r="A26" s="22" t="s">
        <v>22</v>
      </c>
      <c r="B26" s="25">
        <f>+B22-B24</f>
        <v>-3166.7000000000116</v>
      </c>
      <c r="C26" s="25">
        <f t="shared" ref="C26:S26" si="10">+C22-C24</f>
        <v>-77743.385933333353</v>
      </c>
      <c r="D26" s="25">
        <f t="shared" si="10"/>
        <v>74576.685933333327</v>
      </c>
      <c r="E26" s="25">
        <f t="shared" si="10"/>
        <v>-69426</v>
      </c>
      <c r="F26" s="25">
        <f t="shared" si="10"/>
        <v>-54758.399999999994</v>
      </c>
      <c r="G26" s="25">
        <f t="shared" si="10"/>
        <v>-14667.599999999999</v>
      </c>
      <c r="H26" s="25">
        <f t="shared" si="10"/>
        <v>76415.8</v>
      </c>
      <c r="I26" s="25">
        <f t="shared" si="10"/>
        <v>0</v>
      </c>
      <c r="J26" s="25">
        <f t="shared" si="10"/>
        <v>76415.8</v>
      </c>
      <c r="K26" s="25">
        <f t="shared" si="10"/>
        <v>2010</v>
      </c>
      <c r="L26" s="25">
        <f t="shared" si="10"/>
        <v>0</v>
      </c>
      <c r="M26" s="25">
        <f t="shared" si="10"/>
        <v>2010</v>
      </c>
      <c r="N26" s="25">
        <f t="shared" si="10"/>
        <v>7456.2999999999884</v>
      </c>
      <c r="O26" s="25">
        <f t="shared" si="10"/>
        <v>0</v>
      </c>
      <c r="P26" s="25">
        <f t="shared" si="10"/>
        <v>7456.2999999999884</v>
      </c>
      <c r="Q26" s="25">
        <f t="shared" si="10"/>
        <v>13289.40000000014</v>
      </c>
      <c r="R26" s="25">
        <f t="shared" si="10"/>
        <v>-132501.78593333333</v>
      </c>
      <c r="S26" s="25">
        <f t="shared" si="10"/>
        <v>145791.18593333341</v>
      </c>
    </row>
    <row r="27" spans="1:21" collapsed="1" x14ac:dyDescent="0.25"/>
  </sheetData>
  <mergeCells count="6">
    <mergeCell ref="Q2:S2"/>
    <mergeCell ref="B2:D2"/>
    <mergeCell ref="E2:G2"/>
    <mergeCell ref="H2:J2"/>
    <mergeCell ref="K2:M2"/>
    <mergeCell ref="N2:P2"/>
  </mergeCells>
  <pageMargins left="0.2" right="0.2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Պահպանման ծախսեր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Serine Manukyan</dc:creator>
  <cp:lastModifiedBy>Serine Manukyan</cp:lastModifiedBy>
  <dcterms:created xsi:type="dcterms:W3CDTF">2024-03-04T08:48:23Z</dcterms:created>
  <dcterms:modified xsi:type="dcterms:W3CDTF">2024-03-04T10:27:47Z</dcterms:modified>
</cp:coreProperties>
</file>